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一般公共预算调整情况表" sheetId="2" r:id="rId1"/>
    <sheet name="政府性基金预算调整情况表" sheetId="3" r:id="rId2"/>
  </sheets>
  <calcPr calcId="144525"/>
</workbook>
</file>

<file path=xl/sharedStrings.xml><?xml version="1.0" encoding="utf-8"?>
<sst xmlns="http://schemas.openxmlformats.org/spreadsheetml/2006/main" count="133" uniqueCount="112">
  <si>
    <r>
      <rPr>
        <sz val="10"/>
        <color rgb="FF000000"/>
        <rFont val="宋体"/>
        <charset val="204"/>
      </rPr>
      <t>附表</t>
    </r>
    <r>
      <rPr>
        <sz val="10"/>
        <color rgb="FF000000"/>
        <rFont val="Times New Roman"/>
        <charset val="204"/>
      </rPr>
      <t>1</t>
    </r>
  </si>
  <si>
    <t>2022年高昌区一般公共预算调整情况表</t>
  </si>
  <si>
    <t>单位：万元</t>
  </si>
  <si>
    <t>项    目</t>
  </si>
  <si>
    <t>年初预算数</t>
  </si>
  <si>
    <t>9月累计完成</t>
  </si>
  <si>
    <t>预算调整建议数</t>
  </si>
  <si>
    <t>比年初预算增（减）额</t>
  </si>
  <si>
    <r>
      <rPr>
        <sz val="8"/>
        <rFont val="Times New Roman"/>
        <charset val="134"/>
      </rPr>
      <t>9</t>
    </r>
    <r>
      <rPr>
        <sz val="8"/>
        <rFont val="宋体"/>
        <charset val="134"/>
      </rPr>
      <t>月累计支出</t>
    </r>
  </si>
  <si>
    <t>税收收入小计</t>
  </si>
  <si>
    <t>一、一般公共服务支出</t>
  </si>
  <si>
    <t>一、增值税</t>
  </si>
  <si>
    <t>二、外交支出</t>
  </si>
  <si>
    <t>二、营业税</t>
  </si>
  <si>
    <t>三、国防支出</t>
  </si>
  <si>
    <t>三、企业所得税</t>
  </si>
  <si>
    <t>四、公共安全支出</t>
  </si>
  <si>
    <t>四、个人所得税</t>
  </si>
  <si>
    <t>五、教育支出</t>
  </si>
  <si>
    <t>五、资源税</t>
  </si>
  <si>
    <t>六、科学技术支出</t>
  </si>
  <si>
    <t>六、城市维护建设税</t>
  </si>
  <si>
    <t>七、文化旅游体育与传媒支出</t>
  </si>
  <si>
    <t>七、房产税</t>
  </si>
  <si>
    <t>八、社会保障和就业支出</t>
  </si>
  <si>
    <t>八、印花税</t>
  </si>
  <si>
    <t>九、卫生健康支出支出</t>
  </si>
  <si>
    <t>九、城镇土地使用税</t>
  </si>
  <si>
    <t>十、节能环保支出</t>
  </si>
  <si>
    <t>十、土地增值税</t>
  </si>
  <si>
    <t>十一、城乡社区支出</t>
  </si>
  <si>
    <t>十一、车船税</t>
  </si>
  <si>
    <t>十二、农林水事务支出</t>
  </si>
  <si>
    <t>十二、耕地占用税</t>
  </si>
  <si>
    <t>十三、交通运输支出</t>
  </si>
  <si>
    <t>十三、契税</t>
  </si>
  <si>
    <t>十四、资源勘探信息等支出</t>
  </si>
  <si>
    <t>十四、环境保护税</t>
  </si>
  <si>
    <t>十五、商业服务业等支出</t>
  </si>
  <si>
    <t>十五、其他税收收入</t>
  </si>
  <si>
    <t>十六、金融支出</t>
  </si>
  <si>
    <t>非税收入小计</t>
  </si>
  <si>
    <t>十七、自然资源海洋气象支出</t>
  </si>
  <si>
    <t>十六、专项收入</t>
  </si>
  <si>
    <t>十八、住房保障支出</t>
  </si>
  <si>
    <t>十七、行政事业性收费收入</t>
  </si>
  <si>
    <t>十九、粮油物资储备支出</t>
  </si>
  <si>
    <t>十八、罚没收入</t>
  </si>
  <si>
    <t>二十、灾害防治及应急管理支出</t>
  </si>
  <si>
    <t>十九、国有资产经营收入</t>
  </si>
  <si>
    <t>二十一、预备费</t>
  </si>
  <si>
    <t>二十、国有资源（资产）使用收入</t>
  </si>
  <si>
    <t>二十二、其他支出</t>
  </si>
  <si>
    <t>二十一、捐赠收入</t>
  </si>
  <si>
    <t>二十三、债务付息支出</t>
  </si>
  <si>
    <t>二十二、政府住房基金收入</t>
  </si>
  <si>
    <t>二十四、债务发行费用支出</t>
  </si>
  <si>
    <t>二十三、其他收入</t>
  </si>
  <si>
    <t>一般公共预算支出合计</t>
  </si>
  <si>
    <t>一般公共预算收入合计</t>
  </si>
  <si>
    <t>转移性支出合计</t>
  </si>
  <si>
    <t>转移性收入合计</t>
  </si>
  <si>
    <t>上解支出</t>
  </si>
  <si>
    <t>上级补助收入</t>
  </si>
  <si>
    <t xml:space="preserve">     体制上解支出</t>
  </si>
  <si>
    <t xml:space="preserve">        税收返还收入</t>
  </si>
  <si>
    <t xml:space="preserve">     专项上解支出</t>
  </si>
  <si>
    <t xml:space="preserve">        一般转移支付收入</t>
  </si>
  <si>
    <t>债务还本支出</t>
  </si>
  <si>
    <t xml:space="preserve">        专项转移支付收入</t>
  </si>
  <si>
    <t>安排预算稳定调节基金</t>
  </si>
  <si>
    <t>调入资金</t>
  </si>
  <si>
    <t>债务转贷支出</t>
  </si>
  <si>
    <t>债务转贷收入</t>
  </si>
  <si>
    <t>年终结余</t>
  </si>
  <si>
    <t>上年结余收入</t>
  </si>
  <si>
    <t>动用预算稳定调节基金</t>
  </si>
  <si>
    <t>一般公共预算收入总计</t>
  </si>
  <si>
    <t>一般公共预算支出总计</t>
  </si>
  <si>
    <r>
      <rPr>
        <sz val="10"/>
        <color rgb="FF000000"/>
        <rFont val="宋体"/>
        <charset val="204"/>
      </rPr>
      <t>附表</t>
    </r>
    <r>
      <rPr>
        <sz val="10"/>
        <color rgb="FF000000"/>
        <rFont val="Times New Roman"/>
        <charset val="204"/>
      </rPr>
      <t>2</t>
    </r>
  </si>
  <si>
    <t>2022年高昌区政府性基金调整情况表</t>
  </si>
  <si>
    <t>项  目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</si>
  <si>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月累计完成</t>
    </r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</si>
  <si>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月累计支出</t>
    </r>
  </si>
  <si>
    <t>一、农业土地开发资金收入</t>
  </si>
  <si>
    <t>一、文化旅游体育与传媒支出</t>
  </si>
  <si>
    <t>二、国有土地使用权出让收入</t>
  </si>
  <si>
    <t>二、社会保障和就业支出</t>
  </si>
  <si>
    <t>三、彩票公益金收入</t>
  </si>
  <si>
    <t>三、节能环保支出</t>
  </si>
  <si>
    <t>四、城乡社区支出</t>
  </si>
  <si>
    <t xml:space="preserve">       国有土地使用权出让收入安排的支出</t>
  </si>
  <si>
    <t xml:space="preserve">       国有土地收益基金安排的支出</t>
  </si>
  <si>
    <t xml:space="preserve">       城市基础设施配套费安排的支出</t>
  </si>
  <si>
    <t xml:space="preserve">       棚户区改造专项债券收入安排的支出</t>
  </si>
  <si>
    <t>五、其他支出</t>
  </si>
  <si>
    <t>四、城市基础设施配套费收入</t>
  </si>
  <si>
    <t xml:space="preserve">        其他政府性基金及对应专项债务收入安排的
        支出</t>
  </si>
  <si>
    <t>五、污水处理费收入</t>
  </si>
  <si>
    <t xml:space="preserve">        彩票发行销售机构业务费安排的支出</t>
  </si>
  <si>
    <t>六、彩票发行机构和彩票销售机构的业务费用</t>
  </si>
  <si>
    <t xml:space="preserve">        彩票公益金安排的支出</t>
  </si>
  <si>
    <t>七、其他政府性基金收入</t>
  </si>
  <si>
    <t>六、债务付息支出</t>
  </si>
  <si>
    <t>八、专项债券对应项目专项收入</t>
  </si>
  <si>
    <t>七、债务发行费用支出</t>
  </si>
  <si>
    <t>政府性基金收入合计</t>
  </si>
  <si>
    <t>政府性基金预算支出合计</t>
  </si>
  <si>
    <t>调出资金</t>
  </si>
  <si>
    <t>上年结余</t>
  </si>
  <si>
    <t>政府性基金收入总计</t>
  </si>
  <si>
    <t>政府性基金支出总计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</si>
</sst>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0"/>
      <color rgb="FF000000"/>
      <name val="Times New Roman"/>
      <charset val="204"/>
    </font>
    <font>
      <sz val="10"/>
      <color rgb="FF000000"/>
      <name val="宋体"/>
      <charset val="204"/>
    </font>
    <font>
      <b/>
      <sz val="12"/>
      <name val="宋体"/>
      <charset val="134"/>
    </font>
    <font>
      <b/>
      <sz val="12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Times New Roman"/>
      <charset val="204"/>
    </font>
    <font>
      <b/>
      <sz val="9"/>
      <name val="Times New Roman"/>
      <charset val="134"/>
    </font>
    <font>
      <b/>
      <sz val="9"/>
      <name val="宋体"/>
      <charset val="134"/>
    </font>
    <font>
      <b/>
      <sz val="9"/>
      <color rgb="FF000000"/>
      <name val="Times New Roman"/>
      <charset val="134"/>
    </font>
    <font>
      <sz val="8"/>
      <name val="宋体"/>
      <charset val="134"/>
    </font>
    <font>
      <sz val="8"/>
      <name val="Times New Roman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11" borderId="2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3" borderId="30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17" borderId="28" applyNumberFormat="0" applyAlignment="0" applyProtection="0">
      <alignment vertical="center"/>
    </xf>
    <xf numFmtId="0" fontId="31" fillId="17" borderId="27" applyNumberFormat="0" applyAlignment="0" applyProtection="0">
      <alignment vertical="center"/>
    </xf>
    <xf numFmtId="0" fontId="32" fillId="31" borderId="3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7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" fontId="6" fillId="0" borderId="6" xfId="0" applyNumberFormat="1" applyFont="1" applyFill="1" applyBorder="1" applyAlignment="1">
      <alignment horizontal="center" vertical="center" wrapText="1" shrinkToFit="1"/>
    </xf>
    <xf numFmtId="1" fontId="6" fillId="0" borderId="6" xfId="0" applyNumberFormat="1" applyFont="1" applyFill="1" applyBorder="1" applyAlignment="1">
      <alignment horizontal="right" vertical="center" wrapText="1" shrinkToFit="1"/>
    </xf>
    <xf numFmtId="0" fontId="4" fillId="0" borderId="7" xfId="0" applyFont="1" applyFill="1" applyBorder="1" applyAlignment="1">
      <alignment horizontal="left" vertical="center" wrapText="1"/>
    </xf>
    <xf numFmtId="1" fontId="6" fillId="0" borderId="5" xfId="0" applyNumberFormat="1" applyFont="1" applyFill="1" applyBorder="1" applyAlignment="1">
      <alignment horizontal="right" vertical="center" wrapText="1" shrinkToFit="1"/>
    </xf>
    <xf numFmtId="1" fontId="6" fillId="0" borderId="8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3" fontId="6" fillId="0" borderId="9" xfId="0" applyNumberFormat="1" applyFont="1" applyFill="1" applyBorder="1" applyAlignment="1">
      <alignment horizontal="right" vertical="center" wrapText="1" shrinkToFit="1"/>
    </xf>
    <xf numFmtId="0" fontId="4" fillId="0" borderId="10" xfId="0" applyFont="1" applyFill="1" applyBorder="1" applyAlignment="1">
      <alignment horizontal="left" vertical="center" wrapText="1"/>
    </xf>
    <xf numFmtId="3" fontId="6" fillId="0" borderId="11" xfId="0" applyNumberFormat="1" applyFont="1" applyFill="1" applyBorder="1" applyAlignment="1">
      <alignment horizontal="right" vertical="center" wrapText="1" shrinkToFit="1"/>
    </xf>
    <xf numFmtId="1" fontId="6" fillId="0" borderId="9" xfId="0" applyNumberFormat="1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1" fontId="6" fillId="0" borderId="10" xfId="0" applyNumberFormat="1" applyFont="1" applyFill="1" applyBorder="1" applyAlignment="1">
      <alignment horizontal="right" vertical="center" wrapText="1" shrinkToFit="1"/>
    </xf>
    <xf numFmtId="3" fontId="6" fillId="0" borderId="10" xfId="0" applyNumberFormat="1" applyFont="1" applyFill="1" applyBorder="1" applyAlignment="1">
      <alignment horizontal="right" vertical="center" wrapText="1" shrinkToFit="1"/>
    </xf>
    <xf numFmtId="0" fontId="7" fillId="0" borderId="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right" vertical="center" wrapText="1" shrinkToFi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right" vertical="center" wrapText="1" shrinkToFit="1"/>
    </xf>
    <xf numFmtId="3" fontId="10" fillId="0" borderId="13" xfId="0" applyNumberFormat="1" applyFont="1" applyFill="1" applyBorder="1" applyAlignment="1">
      <alignment horizontal="right" vertical="center" wrapText="1" shrinkToFit="1"/>
    </xf>
    <xf numFmtId="0" fontId="9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 wrapText="1" shrinkToFit="1"/>
    </xf>
    <xf numFmtId="3" fontId="6" fillId="0" borderId="14" xfId="0" applyNumberFormat="1" applyFont="1" applyFill="1" applyBorder="1" applyAlignment="1">
      <alignment horizontal="right" vertical="center" wrapText="1" shrinkToFit="1"/>
    </xf>
    <xf numFmtId="3" fontId="6" fillId="0" borderId="0" xfId="0" applyNumberFormat="1" applyFont="1" applyFill="1" applyBorder="1" applyAlignment="1">
      <alignment horizontal="right" vertical="center" wrapText="1" shrinkToFit="1"/>
    </xf>
    <xf numFmtId="3" fontId="6" fillId="0" borderId="15" xfId="0" applyNumberFormat="1" applyFont="1" applyFill="1" applyBorder="1" applyAlignment="1">
      <alignment horizontal="right" vertical="center" wrapText="1" shrinkToFit="1"/>
    </xf>
    <xf numFmtId="1" fontId="10" fillId="0" borderId="9" xfId="0" applyNumberFormat="1" applyFont="1" applyFill="1" applyBorder="1" applyAlignment="1">
      <alignment horizontal="right" vertical="center" wrapText="1" shrinkToFit="1"/>
    </xf>
    <xf numFmtId="3" fontId="10" fillId="0" borderId="15" xfId="0" applyNumberFormat="1" applyFont="1" applyFill="1" applyBorder="1" applyAlignment="1">
      <alignment horizontal="right" vertical="center" wrapText="1" shrinkToFit="1"/>
    </xf>
    <xf numFmtId="3" fontId="10" fillId="0" borderId="16" xfId="0" applyNumberFormat="1" applyFont="1" applyFill="1" applyBorder="1" applyAlignment="1">
      <alignment horizontal="right" vertical="center" wrapText="1" shrinkToFi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right"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3" fontId="6" fillId="0" borderId="20" xfId="0" applyNumberFormat="1" applyFont="1" applyFill="1" applyBorder="1" applyAlignment="1">
      <alignment horizontal="right" vertical="center" wrapText="1" shrinkToFit="1"/>
    </xf>
    <xf numFmtId="0" fontId="4" fillId="0" borderId="21" xfId="0" applyFont="1" applyFill="1" applyBorder="1" applyAlignment="1">
      <alignment horizontal="left" vertical="center" wrapText="1"/>
    </xf>
    <xf numFmtId="1" fontId="6" fillId="0" borderId="20" xfId="0" applyNumberFormat="1" applyFont="1" applyFill="1" applyBorder="1" applyAlignment="1">
      <alignment horizontal="right" vertical="center" wrapText="1" shrinkToFit="1"/>
    </xf>
    <xf numFmtId="0" fontId="4" fillId="0" borderId="2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right" vertical="center" wrapText="1" shrinkToFit="1"/>
    </xf>
    <xf numFmtId="3" fontId="10" fillId="0" borderId="20" xfId="0" applyNumberFormat="1" applyFont="1" applyFill="1" applyBorder="1" applyAlignment="1">
      <alignment horizontal="right" vertical="center" wrapText="1" shrinkToFit="1"/>
    </xf>
    <xf numFmtId="0" fontId="9" fillId="0" borderId="21" xfId="0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right" vertical="center" wrapText="1" shrinkToFit="1"/>
    </xf>
    <xf numFmtId="0" fontId="0" fillId="0" borderId="7" xfId="0" applyFill="1" applyBorder="1" applyAlignment="1">
      <alignment horizontal="right" vertical="center" wrapText="1"/>
    </xf>
    <xf numFmtId="3" fontId="6" fillId="0" borderId="9" xfId="0" applyNumberFormat="1" applyFont="1" applyFill="1" applyBorder="1" applyAlignment="1">
      <alignment horizontal="right" vertical="center" wrapText="1" shrinkToFi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3" fontId="10" fillId="0" borderId="7" xfId="0" applyNumberFormat="1" applyFont="1" applyFill="1" applyBorder="1" applyAlignment="1">
      <alignment horizontal="right" vertical="center" wrapText="1" shrinkToFit="1"/>
    </xf>
    <xf numFmtId="0" fontId="5" fillId="0" borderId="9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center" vertical="center" wrapText="1"/>
    </xf>
    <xf numFmtId="3" fontId="10" fillId="0" borderId="23" xfId="0" applyNumberFormat="1" applyFont="1" applyFill="1" applyBorder="1" applyAlignment="1">
      <alignment horizontal="right" vertical="center" wrapText="1" shrinkToFit="1"/>
    </xf>
    <xf numFmtId="3" fontId="6" fillId="0" borderId="6" xfId="0" applyNumberFormat="1" applyFont="1" applyFill="1" applyBorder="1" applyAlignment="1">
      <alignment horizontal="right" vertical="center" wrapText="1" shrinkToFit="1"/>
    </xf>
    <xf numFmtId="3" fontId="6" fillId="0" borderId="21" xfId="0" applyNumberFormat="1" applyFont="1" applyFill="1" applyBorder="1" applyAlignment="1">
      <alignment horizontal="right" vertical="center" wrapText="1" shrinkToFit="1"/>
    </xf>
    <xf numFmtId="0" fontId="0" fillId="0" borderId="0" xfId="0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zoomScale="130" zoomScaleNormal="130" workbookViewId="0">
      <pane xSplit="3" ySplit="5" topLeftCell="D23" activePane="bottomRight" state="frozen"/>
      <selection/>
      <selection pane="topRight"/>
      <selection pane="bottomLeft"/>
      <selection pane="bottomRight" activeCell="E39" sqref="E39"/>
    </sheetView>
  </sheetViews>
  <sheetFormatPr defaultColWidth="9" defaultRowHeight="12.75"/>
  <cols>
    <col min="1" max="1" width="32.1777777777778" style="43" customWidth="1"/>
    <col min="2" max="4" width="16.2111111111111" style="43" customWidth="1"/>
    <col min="5" max="5" width="15.5" style="43" customWidth="1"/>
    <col min="6" max="6" width="35.2555555555556" style="43" customWidth="1"/>
    <col min="7" max="9" width="16.2111111111111" style="43" customWidth="1"/>
    <col min="10" max="10" width="16.9111111111111" style="43" customWidth="1"/>
    <col min="11" max="11" width="16.2111111111111" style="43" customWidth="1"/>
    <col min="12" max="16384" width="9" style="43"/>
  </cols>
  <sheetData>
    <row r="1" spans="1:1">
      <c r="A1" s="44" t="s">
        <v>0</v>
      </c>
    </row>
    <row r="2" ht="16.5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1.5" customHeight="1" spans="1:10">
      <c r="A3" s="4"/>
      <c r="B3" s="4"/>
      <c r="C3" s="4"/>
      <c r="D3" s="4"/>
      <c r="E3" s="4"/>
      <c r="F3" s="4"/>
      <c r="G3" s="4"/>
      <c r="H3" s="4"/>
      <c r="I3" s="4"/>
      <c r="J3" s="34" t="s">
        <v>2</v>
      </c>
    </row>
    <row r="4" ht="25.5" customHeight="1" spans="1:10">
      <c r="A4" s="45" t="s">
        <v>3</v>
      </c>
      <c r="B4" s="46" t="s">
        <v>4</v>
      </c>
      <c r="C4" s="46" t="s">
        <v>5</v>
      </c>
      <c r="D4" s="46" t="s">
        <v>6</v>
      </c>
      <c r="E4" s="46" t="s">
        <v>7</v>
      </c>
      <c r="F4" s="46" t="s">
        <v>3</v>
      </c>
      <c r="G4" s="47" t="s">
        <v>4</v>
      </c>
      <c r="H4" s="48" t="s">
        <v>8</v>
      </c>
      <c r="I4" s="46" t="s">
        <v>6</v>
      </c>
      <c r="J4" s="46" t="s">
        <v>7</v>
      </c>
    </row>
    <row r="5" ht="20" customHeight="1" spans="1:10">
      <c r="A5" s="49" t="s">
        <v>9</v>
      </c>
      <c r="B5" s="50">
        <f>SUM(B6:B20)</f>
        <v>88973</v>
      </c>
      <c r="C5" s="50">
        <f>SUM(C6:C20)</f>
        <v>35701</v>
      </c>
      <c r="D5" s="50">
        <f>SUM(D6:D20)</f>
        <v>61093</v>
      </c>
      <c r="E5" s="50">
        <f>D5-B5</f>
        <v>-27880</v>
      </c>
      <c r="F5" s="51" t="s">
        <v>10</v>
      </c>
      <c r="G5" s="52">
        <v>25057</v>
      </c>
      <c r="H5" s="52">
        <v>40443</v>
      </c>
      <c r="I5" s="52">
        <f>H5+3372</f>
        <v>43815</v>
      </c>
      <c r="J5" s="70">
        <f>I5-G5</f>
        <v>18758</v>
      </c>
    </row>
    <row r="6" ht="20" customHeight="1" spans="1:10">
      <c r="A6" s="53" t="s">
        <v>11</v>
      </c>
      <c r="B6" s="16">
        <v>32924</v>
      </c>
      <c r="C6" s="16">
        <v>12748</v>
      </c>
      <c r="D6" s="16">
        <v>12924</v>
      </c>
      <c r="E6" s="16">
        <f t="shared" ref="E6:E20" si="0">D6-B6</f>
        <v>-20000</v>
      </c>
      <c r="F6" s="21" t="s">
        <v>12</v>
      </c>
      <c r="G6" s="52"/>
      <c r="H6" s="16">
        <v>0</v>
      </c>
      <c r="I6" s="16">
        <v>0</v>
      </c>
      <c r="J6" s="19"/>
    </row>
    <row r="7" ht="20" customHeight="1" spans="1:10">
      <c r="A7" s="53" t="s">
        <v>13</v>
      </c>
      <c r="B7" s="24"/>
      <c r="C7" s="24"/>
      <c r="D7" s="24"/>
      <c r="E7" s="16">
        <f t="shared" si="0"/>
        <v>0</v>
      </c>
      <c r="F7" s="21" t="s">
        <v>14</v>
      </c>
      <c r="G7" s="52">
        <v>40</v>
      </c>
      <c r="H7" s="16">
        <v>0</v>
      </c>
      <c r="I7" s="16">
        <v>0</v>
      </c>
      <c r="J7" s="16">
        <f>I7-G7</f>
        <v>-40</v>
      </c>
    </row>
    <row r="8" ht="20" customHeight="1" spans="1:10">
      <c r="A8" s="53" t="s">
        <v>15</v>
      </c>
      <c r="B8" s="16">
        <v>6844</v>
      </c>
      <c r="C8" s="16">
        <v>4839</v>
      </c>
      <c r="D8" s="16">
        <v>6844</v>
      </c>
      <c r="E8" s="16">
        <f t="shared" si="0"/>
        <v>0</v>
      </c>
      <c r="F8" s="21" t="s">
        <v>16</v>
      </c>
      <c r="G8" s="52">
        <v>27113</v>
      </c>
      <c r="H8" s="16">
        <v>26717</v>
      </c>
      <c r="I8" s="16">
        <v>29619</v>
      </c>
      <c r="J8" s="16">
        <f>I8-G8</f>
        <v>2506</v>
      </c>
    </row>
    <row r="9" ht="20" customHeight="1" spans="1:10">
      <c r="A9" s="53" t="s">
        <v>17</v>
      </c>
      <c r="B9" s="16">
        <v>3624</v>
      </c>
      <c r="C9" s="16">
        <v>1355</v>
      </c>
      <c r="D9" s="16">
        <v>3624</v>
      </c>
      <c r="E9" s="16">
        <f t="shared" si="0"/>
        <v>0</v>
      </c>
      <c r="F9" s="21" t="s">
        <v>18</v>
      </c>
      <c r="G9" s="52">
        <v>56966</v>
      </c>
      <c r="H9" s="16">
        <v>59802</v>
      </c>
      <c r="I9" s="16">
        <v>70785</v>
      </c>
      <c r="J9" s="16">
        <f>I9-G9</f>
        <v>13819</v>
      </c>
    </row>
    <row r="10" ht="20" customHeight="1" spans="1:10">
      <c r="A10" s="53" t="s">
        <v>19</v>
      </c>
      <c r="B10" s="16">
        <v>2486</v>
      </c>
      <c r="C10" s="16">
        <v>2411</v>
      </c>
      <c r="D10" s="16">
        <v>2486</v>
      </c>
      <c r="E10" s="16">
        <f t="shared" si="0"/>
        <v>0</v>
      </c>
      <c r="F10" s="21" t="s">
        <v>20</v>
      </c>
      <c r="G10" s="52">
        <v>2694</v>
      </c>
      <c r="H10" s="16">
        <v>635</v>
      </c>
      <c r="I10" s="16">
        <v>635</v>
      </c>
      <c r="J10" s="16">
        <f t="shared" ref="J10:J37" si="1">I10-G10</f>
        <v>-2059</v>
      </c>
    </row>
    <row r="11" ht="20" customHeight="1" spans="1:10">
      <c r="A11" s="53" t="s">
        <v>21</v>
      </c>
      <c r="B11" s="16">
        <v>5619</v>
      </c>
      <c r="C11" s="16">
        <v>2690</v>
      </c>
      <c r="D11" s="16">
        <v>5619</v>
      </c>
      <c r="E11" s="16">
        <f t="shared" si="0"/>
        <v>0</v>
      </c>
      <c r="F11" s="21" t="s">
        <v>22</v>
      </c>
      <c r="G11" s="52">
        <v>1249</v>
      </c>
      <c r="H11" s="16">
        <v>1425</v>
      </c>
      <c r="I11" s="16">
        <f>H11+156</f>
        <v>1581</v>
      </c>
      <c r="J11" s="16">
        <f t="shared" si="1"/>
        <v>332</v>
      </c>
    </row>
    <row r="12" ht="20" customHeight="1" spans="1:10">
      <c r="A12" s="53" t="s">
        <v>23</v>
      </c>
      <c r="B12" s="16">
        <v>4517</v>
      </c>
      <c r="C12" s="16">
        <v>1205</v>
      </c>
      <c r="D12" s="16">
        <v>4517</v>
      </c>
      <c r="E12" s="16">
        <f t="shared" si="0"/>
        <v>0</v>
      </c>
      <c r="F12" s="21" t="s">
        <v>24</v>
      </c>
      <c r="G12" s="52">
        <v>36725</v>
      </c>
      <c r="H12" s="16">
        <v>27560</v>
      </c>
      <c r="I12" s="16">
        <f>H12+261+3168+99</f>
        <v>31088</v>
      </c>
      <c r="J12" s="16">
        <f t="shared" si="1"/>
        <v>-5637</v>
      </c>
    </row>
    <row r="13" ht="20" customHeight="1" spans="1:10">
      <c r="A13" s="53" t="s">
        <v>25</v>
      </c>
      <c r="B13" s="16">
        <v>1624</v>
      </c>
      <c r="C13" s="16">
        <v>923</v>
      </c>
      <c r="D13" s="16">
        <v>1624</v>
      </c>
      <c r="E13" s="16">
        <f t="shared" si="0"/>
        <v>0</v>
      </c>
      <c r="F13" s="21" t="s">
        <v>26</v>
      </c>
      <c r="G13" s="52">
        <v>29855</v>
      </c>
      <c r="H13" s="16">
        <v>27060</v>
      </c>
      <c r="I13" s="16">
        <f>H13+1092+1327</f>
        <v>29479</v>
      </c>
      <c r="J13" s="16">
        <f t="shared" si="1"/>
        <v>-376</v>
      </c>
    </row>
    <row r="14" ht="20" customHeight="1" spans="1:10">
      <c r="A14" s="53" t="s">
        <v>27</v>
      </c>
      <c r="B14" s="16">
        <v>18888</v>
      </c>
      <c r="C14" s="16">
        <v>5159</v>
      </c>
      <c r="D14" s="16">
        <v>11008</v>
      </c>
      <c r="E14" s="16">
        <f t="shared" si="0"/>
        <v>-7880</v>
      </c>
      <c r="F14" s="21" t="s">
        <v>28</v>
      </c>
      <c r="G14" s="52">
        <v>160</v>
      </c>
      <c r="H14" s="16">
        <v>2272</v>
      </c>
      <c r="I14" s="16">
        <f>H14+18</f>
        <v>2290</v>
      </c>
      <c r="J14" s="16">
        <f t="shared" si="1"/>
        <v>2130</v>
      </c>
    </row>
    <row r="15" ht="20" customHeight="1" spans="1:10">
      <c r="A15" s="53" t="s">
        <v>29</v>
      </c>
      <c r="B15" s="16">
        <v>2370</v>
      </c>
      <c r="C15" s="16">
        <v>1049</v>
      </c>
      <c r="D15" s="16">
        <v>2370</v>
      </c>
      <c r="E15" s="16">
        <f t="shared" si="0"/>
        <v>0</v>
      </c>
      <c r="F15" s="21" t="s">
        <v>30</v>
      </c>
      <c r="G15" s="52">
        <v>10259</v>
      </c>
      <c r="H15" s="16">
        <v>15988</v>
      </c>
      <c r="I15" s="16">
        <v>24639</v>
      </c>
      <c r="J15" s="16">
        <f t="shared" si="1"/>
        <v>14380</v>
      </c>
    </row>
    <row r="16" ht="20" customHeight="1" spans="1:10">
      <c r="A16" s="53" t="s">
        <v>31</v>
      </c>
      <c r="B16" s="16">
        <v>4309</v>
      </c>
      <c r="C16" s="16">
        <v>1641</v>
      </c>
      <c r="D16" s="16">
        <v>4309</v>
      </c>
      <c r="E16" s="16">
        <f t="shared" si="0"/>
        <v>0</v>
      </c>
      <c r="F16" s="21" t="s">
        <v>32</v>
      </c>
      <c r="G16" s="52">
        <v>5363</v>
      </c>
      <c r="H16" s="16">
        <v>24188</v>
      </c>
      <c r="I16" s="16">
        <v>25615</v>
      </c>
      <c r="J16" s="16">
        <f t="shared" si="1"/>
        <v>20252</v>
      </c>
    </row>
    <row r="17" ht="20" customHeight="1" spans="1:10">
      <c r="A17" s="53" t="s">
        <v>33</v>
      </c>
      <c r="B17" s="16">
        <v>1921</v>
      </c>
      <c r="C17" s="16">
        <v>0</v>
      </c>
      <c r="D17" s="16">
        <v>1921</v>
      </c>
      <c r="E17" s="16">
        <f t="shared" si="0"/>
        <v>0</v>
      </c>
      <c r="F17" s="21" t="s">
        <v>34</v>
      </c>
      <c r="G17" s="52">
        <v>416</v>
      </c>
      <c r="H17" s="16">
        <v>3589</v>
      </c>
      <c r="I17" s="16">
        <f>H17+24</f>
        <v>3613</v>
      </c>
      <c r="J17" s="16">
        <f t="shared" si="1"/>
        <v>3197</v>
      </c>
    </row>
    <row r="18" ht="20" customHeight="1" spans="1:10">
      <c r="A18" s="53" t="s">
        <v>35</v>
      </c>
      <c r="B18" s="16">
        <v>3847</v>
      </c>
      <c r="C18" s="16">
        <v>1681</v>
      </c>
      <c r="D18" s="16">
        <v>3847</v>
      </c>
      <c r="E18" s="16">
        <f t="shared" si="0"/>
        <v>0</v>
      </c>
      <c r="F18" s="21" t="s">
        <v>36</v>
      </c>
      <c r="G18" s="52">
        <v>6517</v>
      </c>
      <c r="H18" s="16">
        <v>19758</v>
      </c>
      <c r="I18" s="16">
        <v>23933</v>
      </c>
      <c r="J18" s="16">
        <f t="shared" si="1"/>
        <v>17416</v>
      </c>
    </row>
    <row r="19" ht="20" customHeight="1" spans="1:10">
      <c r="A19" s="53" t="s">
        <v>37</v>
      </c>
      <c r="B19" s="16">
        <v>0</v>
      </c>
      <c r="C19" s="24"/>
      <c r="D19" s="16">
        <v>0</v>
      </c>
      <c r="E19" s="16">
        <f t="shared" si="0"/>
        <v>0</v>
      </c>
      <c r="F19" s="21" t="s">
        <v>38</v>
      </c>
      <c r="G19" s="54">
        <v>440</v>
      </c>
      <c r="H19" s="19">
        <v>1182</v>
      </c>
      <c r="I19" s="19">
        <f>H19+24</f>
        <v>1206</v>
      </c>
      <c r="J19" s="16">
        <f t="shared" si="1"/>
        <v>766</v>
      </c>
    </row>
    <row r="20" ht="20" customHeight="1" spans="1:10">
      <c r="A20" s="53" t="s">
        <v>39</v>
      </c>
      <c r="B20" s="24"/>
      <c r="C20" s="16"/>
      <c r="D20" s="24"/>
      <c r="E20" s="16">
        <f t="shared" si="0"/>
        <v>0</v>
      </c>
      <c r="F20" s="21" t="s">
        <v>40</v>
      </c>
      <c r="G20" s="52">
        <v>29</v>
      </c>
      <c r="H20" s="16">
        <v>0</v>
      </c>
      <c r="I20" s="16">
        <v>0</v>
      </c>
      <c r="J20" s="16">
        <f t="shared" si="1"/>
        <v>-29</v>
      </c>
    </row>
    <row r="21" ht="20" customHeight="1" spans="1:10">
      <c r="A21" s="55" t="s">
        <v>41</v>
      </c>
      <c r="B21" s="28">
        <f>SUM(B22:B29)</f>
        <v>46862</v>
      </c>
      <c r="C21" s="28">
        <f>SUM(C22:C29)</f>
        <v>48639</v>
      </c>
      <c r="D21" s="28">
        <f>SUM(D22:D29)</f>
        <v>74742</v>
      </c>
      <c r="E21" s="28">
        <f t="shared" ref="E21:E29" si="2">D21-B21</f>
        <v>27880</v>
      </c>
      <c r="F21" s="21" t="s">
        <v>42</v>
      </c>
      <c r="G21" s="52">
        <v>635</v>
      </c>
      <c r="H21" s="16">
        <v>906</v>
      </c>
      <c r="I21" s="16">
        <f>H21+135</f>
        <v>1041</v>
      </c>
      <c r="J21" s="16">
        <f t="shared" si="1"/>
        <v>406</v>
      </c>
    </row>
    <row r="22" ht="20" customHeight="1" spans="1:10">
      <c r="A22" s="53" t="s">
        <v>43</v>
      </c>
      <c r="B22" s="16">
        <v>8442</v>
      </c>
      <c r="C22" s="16">
        <v>5609</v>
      </c>
      <c r="D22" s="16">
        <v>16442</v>
      </c>
      <c r="E22" s="16">
        <f t="shared" si="2"/>
        <v>8000</v>
      </c>
      <c r="F22" s="21" t="s">
        <v>44</v>
      </c>
      <c r="G22" s="52">
        <v>47221</v>
      </c>
      <c r="H22" s="16">
        <v>43742</v>
      </c>
      <c r="I22" s="16">
        <v>51511</v>
      </c>
      <c r="J22" s="16">
        <f t="shared" si="1"/>
        <v>4290</v>
      </c>
    </row>
    <row r="23" ht="20" customHeight="1" spans="1:10">
      <c r="A23" s="53" t="s">
        <v>45</v>
      </c>
      <c r="B23" s="16">
        <v>1980</v>
      </c>
      <c r="C23" s="16">
        <v>1701</v>
      </c>
      <c r="D23" s="16">
        <v>6860</v>
      </c>
      <c r="E23" s="16">
        <f t="shared" si="2"/>
        <v>4880</v>
      </c>
      <c r="F23" s="21" t="s">
        <v>46</v>
      </c>
      <c r="G23" s="52">
        <v>35</v>
      </c>
      <c r="H23" s="16">
        <v>37</v>
      </c>
      <c r="I23" s="16">
        <v>37</v>
      </c>
      <c r="J23" s="16">
        <f t="shared" si="1"/>
        <v>2</v>
      </c>
    </row>
    <row r="24" ht="20" customHeight="1" spans="1:10">
      <c r="A24" s="53" t="s">
        <v>47</v>
      </c>
      <c r="B24" s="16">
        <v>2798</v>
      </c>
      <c r="C24" s="16">
        <v>785</v>
      </c>
      <c r="D24" s="16">
        <v>2798</v>
      </c>
      <c r="E24" s="16">
        <f t="shared" si="2"/>
        <v>0</v>
      </c>
      <c r="F24" s="21" t="s">
        <v>48</v>
      </c>
      <c r="G24" s="52">
        <v>288</v>
      </c>
      <c r="H24" s="16">
        <v>505</v>
      </c>
      <c r="I24" s="16">
        <f>H24+39</f>
        <v>544</v>
      </c>
      <c r="J24" s="16">
        <f t="shared" si="1"/>
        <v>256</v>
      </c>
    </row>
    <row r="25" ht="20" customHeight="1" spans="1:10">
      <c r="A25" s="53" t="s">
        <v>49</v>
      </c>
      <c r="B25" s="16"/>
      <c r="C25" s="16"/>
      <c r="D25" s="16"/>
      <c r="E25" s="16">
        <f t="shared" si="2"/>
        <v>0</v>
      </c>
      <c r="F25" s="21" t="s">
        <v>50</v>
      </c>
      <c r="G25" s="52">
        <v>2600</v>
      </c>
      <c r="H25" s="56">
        <v>2600</v>
      </c>
      <c r="I25" s="56">
        <v>2600</v>
      </c>
      <c r="J25" s="16">
        <f t="shared" si="1"/>
        <v>0</v>
      </c>
    </row>
    <row r="26" ht="20" customHeight="1" spans="1:10">
      <c r="A26" s="53" t="s">
        <v>51</v>
      </c>
      <c r="B26" s="16">
        <v>28341</v>
      </c>
      <c r="C26" s="16">
        <v>38189</v>
      </c>
      <c r="D26" s="16">
        <v>43341</v>
      </c>
      <c r="E26" s="16">
        <f t="shared" si="2"/>
        <v>15000</v>
      </c>
      <c r="F26" s="21" t="s">
        <v>52</v>
      </c>
      <c r="G26" s="52">
        <v>500</v>
      </c>
      <c r="H26" s="16">
        <v>620</v>
      </c>
      <c r="I26" s="16">
        <v>620</v>
      </c>
      <c r="J26" s="16">
        <f t="shared" si="1"/>
        <v>120</v>
      </c>
    </row>
    <row r="27" ht="20" customHeight="1" spans="1:10">
      <c r="A27" s="53" t="s">
        <v>53</v>
      </c>
      <c r="B27" s="16"/>
      <c r="C27" s="16">
        <v>186</v>
      </c>
      <c r="D27" s="16"/>
      <c r="E27" s="16">
        <f t="shared" si="2"/>
        <v>0</v>
      </c>
      <c r="F27" s="21" t="s">
        <v>54</v>
      </c>
      <c r="G27" s="52">
        <v>7713</v>
      </c>
      <c r="H27" s="16">
        <v>5895</v>
      </c>
      <c r="I27" s="16">
        <v>6984</v>
      </c>
      <c r="J27" s="16">
        <f t="shared" si="1"/>
        <v>-729</v>
      </c>
    </row>
    <row r="28" ht="20" customHeight="1" spans="1:10">
      <c r="A28" s="53" t="s">
        <v>55</v>
      </c>
      <c r="B28" s="16">
        <v>3654</v>
      </c>
      <c r="C28" s="16">
        <v>1892</v>
      </c>
      <c r="D28" s="16">
        <v>3654</v>
      </c>
      <c r="E28" s="16">
        <f t="shared" si="2"/>
        <v>0</v>
      </c>
      <c r="F28" s="21" t="s">
        <v>56</v>
      </c>
      <c r="G28" s="52">
        <v>40</v>
      </c>
      <c r="H28" s="16"/>
      <c r="I28" s="16">
        <v>55</v>
      </c>
      <c r="J28" s="16">
        <f t="shared" si="1"/>
        <v>15</v>
      </c>
    </row>
    <row r="29" ht="20" customHeight="1" spans="1:10">
      <c r="A29" s="53" t="s">
        <v>57</v>
      </c>
      <c r="B29" s="16">
        <v>1647</v>
      </c>
      <c r="C29" s="16">
        <v>277</v>
      </c>
      <c r="D29" s="16">
        <v>1647</v>
      </c>
      <c r="E29" s="16">
        <f t="shared" si="2"/>
        <v>0</v>
      </c>
      <c r="F29" s="29" t="s">
        <v>58</v>
      </c>
      <c r="G29" s="57">
        <f>SUM(G5:G28)</f>
        <v>261915</v>
      </c>
      <c r="H29" s="57">
        <f>SUM(H5:H28)</f>
        <v>304924</v>
      </c>
      <c r="I29" s="57">
        <f>SUM(I5:I28)</f>
        <v>351690</v>
      </c>
      <c r="J29" s="28">
        <f t="shared" si="1"/>
        <v>89775</v>
      </c>
    </row>
    <row r="30" ht="20" customHeight="1" spans="1:10">
      <c r="A30" s="58" t="s">
        <v>59</v>
      </c>
      <c r="B30" s="28">
        <f>B5+B21</f>
        <v>135835</v>
      </c>
      <c r="C30" s="28">
        <f>C5+C21</f>
        <v>84340</v>
      </c>
      <c r="D30" s="28">
        <f>D5+D21</f>
        <v>135835</v>
      </c>
      <c r="E30" s="28">
        <f>D30-B30</f>
        <v>0</v>
      </c>
      <c r="F30" s="29" t="s">
        <v>60</v>
      </c>
      <c r="G30" s="57">
        <f>G31+G34+G35+G36+G37</f>
        <v>50140</v>
      </c>
      <c r="H30" s="57">
        <f>H31+H34+H35+H36+H37</f>
        <v>34957</v>
      </c>
      <c r="I30" s="57">
        <f>I31+I34+I35+I36+I37</f>
        <v>46322</v>
      </c>
      <c r="J30" s="57">
        <f>J31+J34+J35+J36+J37</f>
        <v>-3818</v>
      </c>
    </row>
    <row r="31" ht="20" customHeight="1" spans="1:10">
      <c r="A31" s="58" t="s">
        <v>61</v>
      </c>
      <c r="B31" s="28">
        <f>SUM(B32,B36:B39)</f>
        <v>176220</v>
      </c>
      <c r="C31" s="28">
        <f>SUM(C32,C36:C39)</f>
        <v>238653</v>
      </c>
      <c r="D31" s="28">
        <f>SUM(D32,D36:D39)</f>
        <v>262177</v>
      </c>
      <c r="E31" s="28">
        <f>SUM(E32:E39)</f>
        <v>142815</v>
      </c>
      <c r="F31" s="21" t="s">
        <v>62</v>
      </c>
      <c r="G31" s="16">
        <f>SUM(G32:G33)</f>
        <v>29904</v>
      </c>
      <c r="H31" s="59">
        <f>SUM(H32:H33)</f>
        <v>14721</v>
      </c>
      <c r="I31" s="71">
        <f>SUM(I32:I33)</f>
        <v>26086</v>
      </c>
      <c r="J31" s="16">
        <f t="shared" si="1"/>
        <v>-3818</v>
      </c>
    </row>
    <row r="32" ht="20" customHeight="1" spans="1:10">
      <c r="A32" s="53" t="s">
        <v>63</v>
      </c>
      <c r="B32" s="16">
        <f>SUM(B33:B35)</f>
        <v>135458</v>
      </c>
      <c r="C32" s="16">
        <v>187791</v>
      </c>
      <c r="D32" s="16">
        <v>192315</v>
      </c>
      <c r="E32" s="16">
        <f>D32-B32</f>
        <v>56857</v>
      </c>
      <c r="F32" s="21" t="s">
        <v>64</v>
      </c>
      <c r="G32" s="19">
        <v>26692</v>
      </c>
      <c r="H32" s="60">
        <v>12343</v>
      </c>
      <c r="I32" s="72">
        <v>18328</v>
      </c>
      <c r="J32" s="16">
        <f>I32-G32</f>
        <v>-8364</v>
      </c>
    </row>
    <row r="33" ht="20" customHeight="1" spans="1:10">
      <c r="A33" s="53" t="s">
        <v>65</v>
      </c>
      <c r="B33" s="16">
        <v>3694</v>
      </c>
      <c r="C33" s="61">
        <v>3694</v>
      </c>
      <c r="D33" s="61">
        <v>3694</v>
      </c>
      <c r="E33" s="16">
        <f>D33-B33</f>
        <v>0</v>
      </c>
      <c r="F33" s="21" t="s">
        <v>66</v>
      </c>
      <c r="G33" s="19">
        <v>3212</v>
      </c>
      <c r="H33" s="60">
        <v>2378</v>
      </c>
      <c r="I33" s="38">
        <v>7758</v>
      </c>
      <c r="J33" s="16">
        <f>I33-G33</f>
        <v>4546</v>
      </c>
    </row>
    <row r="34" ht="20" customHeight="1" spans="1:10">
      <c r="A34" s="53" t="s">
        <v>67</v>
      </c>
      <c r="B34" s="16">
        <v>129855</v>
      </c>
      <c r="C34" s="56">
        <v>175723</v>
      </c>
      <c r="D34" s="61">
        <v>175724</v>
      </c>
      <c r="E34" s="16">
        <f>D34-B34</f>
        <v>45869</v>
      </c>
      <c r="F34" s="21" t="s">
        <v>68</v>
      </c>
      <c r="G34" s="16">
        <v>20236</v>
      </c>
      <c r="H34" s="59">
        <v>20236</v>
      </c>
      <c r="I34" s="38">
        <v>20236</v>
      </c>
      <c r="J34" s="16">
        <f>I34-G34</f>
        <v>0</v>
      </c>
    </row>
    <row r="35" ht="20" customHeight="1" spans="1:10">
      <c r="A35" s="53" t="s">
        <v>69</v>
      </c>
      <c r="B35" s="16">
        <v>1909</v>
      </c>
      <c r="C35" s="56">
        <v>12898</v>
      </c>
      <c r="D35" s="61">
        <v>12898</v>
      </c>
      <c r="E35" s="16">
        <f>D35-B35</f>
        <v>10989</v>
      </c>
      <c r="F35" s="21" t="s">
        <v>70</v>
      </c>
      <c r="G35" s="62"/>
      <c r="H35" s="24"/>
      <c r="I35" s="24"/>
      <c r="J35" s="16">
        <f>I35-G35</f>
        <v>0</v>
      </c>
    </row>
    <row r="36" ht="20" customHeight="1" spans="1:10">
      <c r="A36" s="53" t="s">
        <v>71</v>
      </c>
      <c r="B36" s="16">
        <v>40000</v>
      </c>
      <c r="C36" s="16">
        <v>0</v>
      </c>
      <c r="D36" s="16">
        <v>14000</v>
      </c>
      <c r="E36" s="16">
        <f>D36-B36</f>
        <v>-26000</v>
      </c>
      <c r="F36" s="21" t="s">
        <v>72</v>
      </c>
      <c r="G36" s="52"/>
      <c r="H36" s="16"/>
      <c r="I36" s="16"/>
      <c r="J36" s="16">
        <f>I36-G36</f>
        <v>0</v>
      </c>
    </row>
    <row r="37" ht="20" customHeight="1" spans="1:10">
      <c r="A37" s="53" t="s">
        <v>73</v>
      </c>
      <c r="B37" s="16">
        <v>0</v>
      </c>
      <c r="C37" s="59">
        <v>50100</v>
      </c>
      <c r="D37" s="38">
        <v>55100</v>
      </c>
      <c r="E37" s="16">
        <f>D37-B37</f>
        <v>55100</v>
      </c>
      <c r="F37" s="17" t="s">
        <v>74</v>
      </c>
      <c r="G37" s="63"/>
      <c r="H37" s="64"/>
      <c r="I37" s="64"/>
      <c r="J37" s="38">
        <f>I37-G37</f>
        <v>0</v>
      </c>
    </row>
    <row r="38" ht="20" customHeight="1" spans="1:9">
      <c r="A38" s="53" t="s">
        <v>75</v>
      </c>
      <c r="B38" s="16">
        <v>762</v>
      </c>
      <c r="C38" s="59">
        <v>762</v>
      </c>
      <c r="D38" s="38">
        <v>762</v>
      </c>
      <c r="E38" s="23">
        <f>D38-B38</f>
        <v>0</v>
      </c>
      <c r="F38" s="65"/>
      <c r="G38" s="65"/>
      <c r="H38" s="65"/>
      <c r="I38" s="65"/>
    </row>
    <row r="39" ht="20" customHeight="1" spans="1:10">
      <c r="A39" s="53" t="s">
        <v>76</v>
      </c>
      <c r="B39" s="16">
        <v>0</v>
      </c>
      <c r="C39" s="66">
        <v>0</v>
      </c>
      <c r="D39" s="38">
        <v>0</v>
      </c>
      <c r="E39" s="16">
        <f>D39-B39</f>
        <v>0</v>
      </c>
      <c r="F39" s="67"/>
      <c r="G39" s="62"/>
      <c r="H39" s="24"/>
      <c r="I39" s="24"/>
      <c r="J39" s="16">
        <f>I39-G39</f>
        <v>0</v>
      </c>
    </row>
    <row r="40" ht="23" customHeight="1" spans="1:10">
      <c r="A40" s="68" t="s">
        <v>77</v>
      </c>
      <c r="B40" s="31">
        <f>B30+B31</f>
        <v>312055</v>
      </c>
      <c r="C40" s="31">
        <f>C30+C31</f>
        <v>322993</v>
      </c>
      <c r="D40" s="31">
        <f>D30+D31</f>
        <v>398012</v>
      </c>
      <c r="E40" s="31">
        <f>E30+E31</f>
        <v>142815</v>
      </c>
      <c r="F40" s="33" t="s">
        <v>78</v>
      </c>
      <c r="G40" s="69">
        <f>G29+G30</f>
        <v>312055</v>
      </c>
      <c r="H40" s="69">
        <f>H29+H30</f>
        <v>339881</v>
      </c>
      <c r="I40" s="31">
        <f>I29+I30</f>
        <v>398012</v>
      </c>
      <c r="J40" s="32">
        <f>I40-G40</f>
        <v>85957</v>
      </c>
    </row>
  </sheetData>
  <mergeCells count="1">
    <mergeCell ref="A2:J2"/>
  </mergeCells>
  <pageMargins left="1.41666666666667" right="0.7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zoomScale="130" zoomScaleNormal="130" topLeftCell="A5" workbookViewId="0">
      <selection activeCell="K26" sqref="K26"/>
    </sheetView>
  </sheetViews>
  <sheetFormatPr defaultColWidth="9" defaultRowHeight="12.75"/>
  <cols>
    <col min="1" max="1" width="34.8333333333333" customWidth="1"/>
    <col min="2" max="3" width="15.1222222222222" customWidth="1"/>
    <col min="4" max="4" width="15.3777777777778" customWidth="1"/>
    <col min="5" max="5" width="15.1222222222222" customWidth="1"/>
    <col min="6" max="6" width="49.1" customWidth="1"/>
    <col min="7" max="8" width="15.6333333333333" customWidth="1"/>
    <col min="9" max="9" width="17.0555555555556" customWidth="1"/>
    <col min="10" max="10" width="17.9444444444444" customWidth="1"/>
  </cols>
  <sheetData>
    <row r="1" spans="1:1">
      <c r="A1" s="1" t="s">
        <v>79</v>
      </c>
    </row>
    <row r="2" ht="18" customHeight="1" spans="1:10">
      <c r="A2" s="2" t="s">
        <v>80</v>
      </c>
      <c r="B2" s="3"/>
      <c r="C2" s="3"/>
      <c r="D2" s="3"/>
      <c r="E2" s="3"/>
      <c r="F2" s="3"/>
      <c r="G2" s="3"/>
      <c r="H2" s="3"/>
      <c r="I2" s="3"/>
      <c r="J2" s="3"/>
    </row>
    <row r="3" ht="15.5" customHeight="1" spans="1:10">
      <c r="A3" s="4"/>
      <c r="B3" s="4"/>
      <c r="C3" s="4"/>
      <c r="D3" s="4"/>
      <c r="E3" s="4"/>
      <c r="F3" s="4"/>
      <c r="G3" s="4"/>
      <c r="H3" s="4"/>
      <c r="I3" s="4"/>
      <c r="J3" s="34" t="s">
        <v>2</v>
      </c>
    </row>
    <row r="4" ht="35.25" customHeight="1" spans="1:10">
      <c r="A4" s="5" t="s">
        <v>81</v>
      </c>
      <c r="B4" s="6" t="s">
        <v>4</v>
      </c>
      <c r="C4" s="7" t="s">
        <v>82</v>
      </c>
      <c r="D4" s="6" t="s">
        <v>6</v>
      </c>
      <c r="E4" s="6" t="s">
        <v>7</v>
      </c>
      <c r="F4" s="8" t="s">
        <v>81</v>
      </c>
      <c r="G4" s="6" t="s">
        <v>4</v>
      </c>
      <c r="H4" s="7" t="s">
        <v>83</v>
      </c>
      <c r="I4" s="6" t="s">
        <v>6</v>
      </c>
      <c r="J4" s="35" t="s">
        <v>7</v>
      </c>
    </row>
    <row r="5" ht="19" customHeight="1" spans="1:10">
      <c r="A5" s="9" t="s">
        <v>84</v>
      </c>
      <c r="B5" s="10"/>
      <c r="C5" s="11"/>
      <c r="D5" s="11"/>
      <c r="E5" s="11">
        <v>0</v>
      </c>
      <c r="F5" s="12" t="s">
        <v>85</v>
      </c>
      <c r="G5" s="13">
        <v>105</v>
      </c>
      <c r="H5" s="14">
        <v>11</v>
      </c>
      <c r="I5" s="36">
        <v>11</v>
      </c>
      <c r="J5" s="37">
        <f>I5-G5</f>
        <v>-94</v>
      </c>
    </row>
    <row r="6" ht="19" customHeight="1" spans="1:10">
      <c r="A6" s="15" t="s">
        <v>86</v>
      </c>
      <c r="B6" s="16">
        <v>57000</v>
      </c>
      <c r="C6" s="16">
        <v>16334</v>
      </c>
      <c r="D6" s="16">
        <v>27788</v>
      </c>
      <c r="E6" s="16">
        <f>D6-B6</f>
        <v>-29212</v>
      </c>
      <c r="F6" s="17" t="s">
        <v>87</v>
      </c>
      <c r="G6" s="18">
        <v>312</v>
      </c>
      <c r="H6" s="18">
        <v>46</v>
      </c>
      <c r="I6" s="38">
        <v>46</v>
      </c>
      <c r="J6" s="39">
        <f t="shared" ref="J6:J30" si="0">I6-G6</f>
        <v>-266</v>
      </c>
    </row>
    <row r="7" ht="19" customHeight="1" spans="1:10">
      <c r="A7" s="15" t="s">
        <v>88</v>
      </c>
      <c r="B7" s="16"/>
      <c r="C7" s="16"/>
      <c r="D7" s="16"/>
      <c r="E7" s="19"/>
      <c r="F7" s="12" t="s">
        <v>89</v>
      </c>
      <c r="G7" s="18"/>
      <c r="H7" s="18"/>
      <c r="I7" s="38"/>
      <c r="J7" s="39">
        <f t="shared" si="0"/>
        <v>0</v>
      </c>
    </row>
    <row r="8" ht="19" customHeight="1" spans="1:10">
      <c r="A8" s="20"/>
      <c r="B8" s="16"/>
      <c r="C8" s="16"/>
      <c r="D8" s="16"/>
      <c r="E8" s="19"/>
      <c r="F8" s="21" t="s">
        <v>90</v>
      </c>
      <c r="G8" s="22">
        <v>22447</v>
      </c>
      <c r="H8" s="22">
        <v>28574</v>
      </c>
      <c r="I8" s="22">
        <f>SUM(I9:I12)</f>
        <v>29042</v>
      </c>
      <c r="J8" s="39">
        <f t="shared" si="0"/>
        <v>6595</v>
      </c>
    </row>
    <row r="9" ht="19" customHeight="1" spans="1:10">
      <c r="A9" s="20"/>
      <c r="B9" s="16"/>
      <c r="C9" s="16"/>
      <c r="D9" s="16"/>
      <c r="E9" s="19"/>
      <c r="F9" s="21" t="s">
        <v>91</v>
      </c>
      <c r="G9" s="23">
        <v>1808</v>
      </c>
      <c r="H9" s="18">
        <v>773</v>
      </c>
      <c r="I9" s="18">
        <v>841</v>
      </c>
      <c r="J9" s="39">
        <f t="shared" si="0"/>
        <v>-967</v>
      </c>
    </row>
    <row r="10" ht="19" customHeight="1" spans="1:10">
      <c r="A10" s="20"/>
      <c r="B10" s="16"/>
      <c r="C10" s="16"/>
      <c r="D10" s="16"/>
      <c r="E10" s="19"/>
      <c r="F10" s="21" t="s">
        <v>92</v>
      </c>
      <c r="G10" s="23">
        <v>2773</v>
      </c>
      <c r="H10" s="18"/>
      <c r="I10" s="18"/>
      <c r="J10" s="39">
        <f t="shared" si="0"/>
        <v>-2773</v>
      </c>
    </row>
    <row r="11" ht="19" customHeight="1" spans="1:10">
      <c r="A11" s="20"/>
      <c r="B11" s="16"/>
      <c r="C11" s="16"/>
      <c r="D11" s="16"/>
      <c r="E11" s="19"/>
      <c r="F11" s="21" t="s">
        <v>93</v>
      </c>
      <c r="G11" s="23">
        <v>500</v>
      </c>
      <c r="H11" s="18">
        <v>835</v>
      </c>
      <c r="I11" s="18">
        <v>835</v>
      </c>
      <c r="J11" s="39">
        <f t="shared" si="0"/>
        <v>335</v>
      </c>
    </row>
    <row r="12" ht="19" customHeight="1" spans="1:10">
      <c r="A12" s="20"/>
      <c r="B12" s="16"/>
      <c r="C12" s="16"/>
      <c r="D12" s="16"/>
      <c r="E12" s="19"/>
      <c r="F12" s="21" t="s">
        <v>94</v>
      </c>
      <c r="G12" s="23">
        <v>17366</v>
      </c>
      <c r="H12" s="18">
        <v>26966</v>
      </c>
      <c r="I12" s="18">
        <v>27366</v>
      </c>
      <c r="J12" s="39">
        <f t="shared" si="0"/>
        <v>10000</v>
      </c>
    </row>
    <row r="13" ht="19" customHeight="1" spans="1:10">
      <c r="A13" s="20"/>
      <c r="B13" s="16"/>
      <c r="C13" s="16"/>
      <c r="D13" s="16"/>
      <c r="E13" s="19"/>
      <c r="F13" s="21" t="s">
        <v>95</v>
      </c>
      <c r="G13" s="23">
        <v>44366</v>
      </c>
      <c r="H13" s="23">
        <v>76157</v>
      </c>
      <c r="I13" s="23">
        <f>SUM(I14:I16)</f>
        <v>82954</v>
      </c>
      <c r="J13" s="39">
        <f t="shared" si="0"/>
        <v>38588</v>
      </c>
    </row>
    <row r="14" ht="29" customHeight="1" spans="1:10">
      <c r="A14" s="15" t="s">
        <v>96</v>
      </c>
      <c r="B14" s="16">
        <v>1000</v>
      </c>
      <c r="C14" s="16">
        <v>754</v>
      </c>
      <c r="D14" s="19">
        <v>850</v>
      </c>
      <c r="E14" s="16">
        <f>D14-B14</f>
        <v>-150</v>
      </c>
      <c r="F14" s="21" t="s">
        <v>97</v>
      </c>
      <c r="G14" s="23">
        <v>42825</v>
      </c>
      <c r="H14" s="18">
        <v>76028</v>
      </c>
      <c r="I14" s="18">
        <v>82825</v>
      </c>
      <c r="J14" s="39">
        <f t="shared" si="0"/>
        <v>40000</v>
      </c>
    </row>
    <row r="15" ht="19" customHeight="1" spans="1:10">
      <c r="A15" s="15" t="s">
        <v>98</v>
      </c>
      <c r="B15" s="16"/>
      <c r="C15" s="16"/>
      <c r="D15" s="16"/>
      <c r="E15" s="19"/>
      <c r="F15" s="21" t="s">
        <v>99</v>
      </c>
      <c r="G15" s="22"/>
      <c r="H15" s="18"/>
      <c r="I15" s="18"/>
      <c r="J15" s="39">
        <f t="shared" si="0"/>
        <v>0</v>
      </c>
    </row>
    <row r="16" ht="24" customHeight="1" spans="1:10">
      <c r="A16" s="15" t="s">
        <v>100</v>
      </c>
      <c r="B16" s="16"/>
      <c r="C16" s="16"/>
      <c r="D16" s="19"/>
      <c r="E16" s="19"/>
      <c r="F16" s="21" t="s">
        <v>101</v>
      </c>
      <c r="G16" s="23">
        <v>1541</v>
      </c>
      <c r="H16" s="18">
        <v>129</v>
      </c>
      <c r="I16" s="18">
        <v>129</v>
      </c>
      <c r="J16" s="39">
        <f t="shared" si="0"/>
        <v>-1412</v>
      </c>
    </row>
    <row r="17" ht="19" customHeight="1" spans="1:10">
      <c r="A17" s="15" t="s">
        <v>102</v>
      </c>
      <c r="B17" s="16"/>
      <c r="C17" s="16"/>
      <c r="D17" s="24"/>
      <c r="E17" s="19"/>
      <c r="F17" s="21" t="s">
        <v>103</v>
      </c>
      <c r="G17" s="23">
        <v>18464</v>
      </c>
      <c r="H17" s="18">
        <v>14732</v>
      </c>
      <c r="I17" s="38">
        <v>19282</v>
      </c>
      <c r="J17" s="39">
        <f t="shared" si="0"/>
        <v>818</v>
      </c>
    </row>
    <row r="18" ht="19" customHeight="1" spans="1:10">
      <c r="A18" s="15" t="s">
        <v>104</v>
      </c>
      <c r="B18" s="16">
        <v>8000</v>
      </c>
      <c r="C18" s="16">
        <v>5004</v>
      </c>
      <c r="D18" s="16">
        <v>7004</v>
      </c>
      <c r="E18" s="16">
        <f>D18-B18</f>
        <v>-996</v>
      </c>
      <c r="F18" s="21" t="s">
        <v>105</v>
      </c>
      <c r="G18" s="23">
        <v>160</v>
      </c>
      <c r="H18" s="23"/>
      <c r="I18" s="38">
        <v>50</v>
      </c>
      <c r="J18" s="39">
        <f t="shared" si="0"/>
        <v>-110</v>
      </c>
    </row>
    <row r="19" ht="19" customHeight="1" spans="1:10">
      <c r="A19" s="25"/>
      <c r="B19" s="24"/>
      <c r="C19" s="24"/>
      <c r="D19" s="24"/>
      <c r="E19" s="24"/>
      <c r="F19" s="26"/>
      <c r="G19" s="19"/>
      <c r="H19" s="16"/>
      <c r="I19" s="40"/>
      <c r="J19" s="41"/>
    </row>
    <row r="20" ht="19" customHeight="1" spans="1:10">
      <c r="A20" s="27" t="s">
        <v>106</v>
      </c>
      <c r="B20" s="28">
        <f>SUM(B5:B19)</f>
        <v>66000</v>
      </c>
      <c r="C20" s="28">
        <f>SUM(C5:C19)</f>
        <v>22092</v>
      </c>
      <c r="D20" s="28">
        <f>SUM(D5:D19)</f>
        <v>35642</v>
      </c>
      <c r="E20" s="28">
        <f>D20-B20</f>
        <v>-30358</v>
      </c>
      <c r="F20" s="29" t="s">
        <v>107</v>
      </c>
      <c r="G20" s="28">
        <f>SUM(G5,G6,G7,G8,G13,G17,G18)</f>
        <v>85854</v>
      </c>
      <c r="H20" s="28">
        <f>SUM(H5,H6,H7,H8,H13,H17,H18)</f>
        <v>119520</v>
      </c>
      <c r="I20" s="28">
        <f>SUM(I5,I6,I7,I8,I13,I17,I18)</f>
        <v>131385</v>
      </c>
      <c r="J20" s="41">
        <f t="shared" si="0"/>
        <v>45531</v>
      </c>
    </row>
    <row r="21" ht="19" customHeight="1" spans="1:10">
      <c r="A21" s="27" t="s">
        <v>61</v>
      </c>
      <c r="B21" s="28">
        <f>SUM(B22:B26)</f>
        <v>62944</v>
      </c>
      <c r="C21" s="28">
        <f>SUM(C22:C26)</f>
        <v>112833</v>
      </c>
      <c r="D21" s="28">
        <f>SUM(D22:D26)</f>
        <v>112833</v>
      </c>
      <c r="E21" s="28">
        <f t="shared" ref="E20:E22" si="1">D21-B21</f>
        <v>49889</v>
      </c>
      <c r="F21" s="29" t="s">
        <v>60</v>
      </c>
      <c r="G21" s="28">
        <f>SUM(G22:G26)</f>
        <v>43090</v>
      </c>
      <c r="H21" s="28">
        <f>SUM(H22:H26)</f>
        <v>3090</v>
      </c>
      <c r="I21" s="28">
        <f>SUM(I22:I26)</f>
        <v>17090</v>
      </c>
      <c r="J21" s="41">
        <f t="shared" si="0"/>
        <v>-26000</v>
      </c>
    </row>
    <row r="22" ht="19" customHeight="1" spans="1:10">
      <c r="A22" s="15" t="s">
        <v>63</v>
      </c>
      <c r="B22" s="19">
        <v>455</v>
      </c>
      <c r="C22" s="19">
        <v>344</v>
      </c>
      <c r="D22" s="16">
        <v>344</v>
      </c>
      <c r="E22" s="16">
        <f t="shared" si="1"/>
        <v>-111</v>
      </c>
      <c r="F22" s="21" t="s">
        <v>62</v>
      </c>
      <c r="G22" s="19"/>
      <c r="H22" s="19"/>
      <c r="I22" s="16"/>
      <c r="J22" s="41">
        <f t="shared" si="0"/>
        <v>0</v>
      </c>
    </row>
    <row r="23" ht="19" customHeight="1" spans="1:10">
      <c r="A23" s="15" t="s">
        <v>71</v>
      </c>
      <c r="B23" s="24"/>
      <c r="C23" s="24"/>
      <c r="D23" s="24"/>
      <c r="E23" s="16">
        <v>0</v>
      </c>
      <c r="F23" s="21" t="s">
        <v>108</v>
      </c>
      <c r="G23" s="16">
        <v>40000</v>
      </c>
      <c r="H23" s="16"/>
      <c r="I23" s="16">
        <v>14000</v>
      </c>
      <c r="J23" s="41">
        <f>I23-G23</f>
        <v>-26000</v>
      </c>
    </row>
    <row r="24" ht="19" customHeight="1" spans="1:10">
      <c r="A24" s="15" t="s">
        <v>109</v>
      </c>
      <c r="B24" s="16">
        <v>62489</v>
      </c>
      <c r="C24" s="16">
        <v>62489</v>
      </c>
      <c r="D24" s="16">
        <v>62489</v>
      </c>
      <c r="E24" s="16">
        <f t="shared" ref="E24:E27" si="2">D24-B24</f>
        <v>0</v>
      </c>
      <c r="F24" s="21" t="s">
        <v>72</v>
      </c>
      <c r="G24" s="16"/>
      <c r="H24" s="16"/>
      <c r="I24" s="16"/>
      <c r="J24" s="41">
        <f>I24-G24</f>
        <v>0</v>
      </c>
    </row>
    <row r="25" ht="19" customHeight="1" spans="1:10">
      <c r="A25" s="15" t="s">
        <v>73</v>
      </c>
      <c r="B25" s="16">
        <v>0</v>
      </c>
      <c r="C25" s="16">
        <v>50000</v>
      </c>
      <c r="D25" s="16">
        <v>50000</v>
      </c>
      <c r="E25" s="16">
        <f t="shared" si="2"/>
        <v>50000</v>
      </c>
      <c r="F25" s="21" t="s">
        <v>68</v>
      </c>
      <c r="G25" s="23">
        <v>3090</v>
      </c>
      <c r="H25" s="23">
        <v>3090</v>
      </c>
      <c r="I25" s="16">
        <v>3090</v>
      </c>
      <c r="J25" s="41">
        <f>I25-G25</f>
        <v>0</v>
      </c>
    </row>
    <row r="26" ht="19" customHeight="1" spans="1:10">
      <c r="A26" s="20"/>
      <c r="B26" s="24"/>
      <c r="C26" s="24"/>
      <c r="D26" s="16"/>
      <c r="E26" s="16"/>
      <c r="F26" s="21" t="s">
        <v>74</v>
      </c>
      <c r="G26" s="16"/>
      <c r="H26" s="16"/>
      <c r="I26" s="19"/>
      <c r="J26" s="41">
        <f>I26-G26</f>
        <v>0</v>
      </c>
    </row>
    <row r="27" ht="19" customHeight="1" spans="1:10">
      <c r="A27" s="30" t="s">
        <v>110</v>
      </c>
      <c r="B27" s="31">
        <f>B20+B21</f>
        <v>128944</v>
      </c>
      <c r="C27" s="31">
        <f>C20+C21</f>
        <v>134925</v>
      </c>
      <c r="D27" s="31">
        <f>D20+D21</f>
        <v>148475</v>
      </c>
      <c r="E27" s="32">
        <f>D27-B27</f>
        <v>19531</v>
      </c>
      <c r="F27" s="33" t="s">
        <v>111</v>
      </c>
      <c r="G27" s="31">
        <f>G20+G21</f>
        <v>128944</v>
      </c>
      <c r="H27" s="31">
        <f>H20+H21</f>
        <v>122610</v>
      </c>
      <c r="I27" s="31">
        <f>I20+I21</f>
        <v>148475</v>
      </c>
      <c r="J27" s="42">
        <f>I27-G27</f>
        <v>19531</v>
      </c>
    </row>
  </sheetData>
  <mergeCells count="1">
    <mergeCell ref="A2:J2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一般公共预算调整情况表</vt:lpstr>
      <vt:lpstr>政府性基金预算调整情况表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2021-10-10T15:11:00Z</dcterms:created>
  <dcterms:modified xsi:type="dcterms:W3CDTF">2022-11-03T13:32:59Z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E1830203288B4DD4866039CE36F061FD</vt:lpwstr>
  </property>
  <property fmtid="{D5CDD505-2E9C-101B-9397-08002B2CF9AE}" pid="3" name="KSOProductBuildVer">
    <vt:lpwstr>2052-11.1.0.11045</vt:lpwstr>
  </property>
</Properties>
</file>